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93.Econom3 (Поташова ЛИ)\"/>
    </mc:Choice>
  </mc:AlternateContent>
  <bookViews>
    <workbookView xWindow="0" yWindow="0" windowWidth="19170" windowHeight="96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47" i="1" l="1"/>
  <c r="H39" i="1"/>
  <c r="H30" i="1"/>
  <c r="G29" i="1" l="1"/>
  <c r="G73" i="1" l="1"/>
  <c r="G72" i="1"/>
  <c r="G71" i="1"/>
  <c r="G70" i="1"/>
  <c r="F72" i="1"/>
  <c r="F71" i="1"/>
  <c r="F70" i="1"/>
  <c r="F73" i="1"/>
  <c r="G53" i="1"/>
  <c r="G19" i="1" l="1"/>
  <c r="G65" i="1"/>
  <c r="G58" i="1"/>
  <c r="G27" i="1" l="1"/>
  <c r="G40" i="1" l="1"/>
  <c r="G69" i="1" s="1"/>
  <c r="G60" i="1" l="1"/>
  <c r="H43" i="1" l="1"/>
  <c r="H41" i="1"/>
  <c r="H42" i="1"/>
  <c r="F40" i="1" l="1"/>
  <c r="F49" i="1" l="1"/>
  <c r="G49" i="1"/>
  <c r="G45" i="1"/>
  <c r="F45" i="1"/>
  <c r="G24" i="1"/>
  <c r="G11" i="1"/>
  <c r="F29" i="1"/>
  <c r="G35" i="1"/>
  <c r="G32" i="1"/>
  <c r="G56" i="1"/>
  <c r="G38" i="1"/>
  <c r="G63" i="1"/>
  <c r="F53" i="1"/>
  <c r="H62" i="1" l="1"/>
  <c r="H68" i="1"/>
  <c r="H66" i="1"/>
  <c r="H64" i="1"/>
  <c r="H61" i="1"/>
  <c r="H59" i="1"/>
  <c r="H57" i="1"/>
  <c r="H55" i="1"/>
  <c r="H54" i="1"/>
  <c r="H52" i="1"/>
  <c r="H51" i="1"/>
  <c r="H50" i="1"/>
  <c r="H48" i="1"/>
  <c r="H45" i="1"/>
  <c r="H37" i="1"/>
  <c r="H36" i="1"/>
  <c r="H34" i="1"/>
  <c r="H33" i="1"/>
  <c r="H31" i="1"/>
  <c r="H28" i="1"/>
  <c r="H26" i="1"/>
  <c r="H25" i="1"/>
  <c r="H23" i="1"/>
  <c r="H22" i="1"/>
  <c r="H21" i="1"/>
  <c r="H20" i="1"/>
  <c r="H18" i="1"/>
  <c r="H17" i="1"/>
  <c r="H16" i="1"/>
  <c r="H15" i="1"/>
  <c r="H13" i="1"/>
  <c r="H12" i="1"/>
  <c r="H10" i="1"/>
  <c r="H9" i="1"/>
  <c r="H8" i="1"/>
  <c r="H7" i="1"/>
  <c r="H73" i="1"/>
  <c r="H70" i="1"/>
  <c r="F67" i="1"/>
  <c r="H67" i="1" s="1"/>
  <c r="F65" i="1"/>
  <c r="H65" i="1" s="1"/>
  <c r="F63" i="1"/>
  <c r="H63" i="1" s="1"/>
  <c r="F60" i="1"/>
  <c r="H60" i="1" s="1"/>
  <c r="F58" i="1"/>
  <c r="H58" i="1" s="1"/>
  <c r="F56" i="1"/>
  <c r="H56" i="1" s="1"/>
  <c r="H53" i="1"/>
  <c r="H49" i="1"/>
  <c r="H40" i="1"/>
  <c r="F38" i="1"/>
  <c r="H38" i="1" s="1"/>
  <c r="F35" i="1"/>
  <c r="H35" i="1" s="1"/>
  <c r="F32" i="1"/>
  <c r="H32" i="1" s="1"/>
  <c r="H29" i="1"/>
  <c r="F27" i="1"/>
  <c r="H27" i="1" s="1"/>
  <c r="F24" i="1"/>
  <c r="H24" i="1" s="1"/>
  <c r="F19" i="1"/>
  <c r="H19" i="1" s="1"/>
  <c r="F14" i="1"/>
  <c r="H14" i="1" s="1"/>
  <c r="F11" i="1"/>
  <c r="H11" i="1" s="1"/>
  <c r="F6" i="1"/>
  <c r="G6" i="1"/>
  <c r="H6" i="1" l="1"/>
  <c r="H71" i="1"/>
  <c r="H72" i="1"/>
  <c r="F69" i="1"/>
  <c r="H69" i="1" l="1"/>
</calcChain>
</file>

<file path=xl/sharedStrings.xml><?xml version="1.0" encoding="utf-8"?>
<sst xmlns="http://schemas.openxmlformats.org/spreadsheetml/2006/main" count="94" uniqueCount="33">
  <si>
    <t>№ п/п</t>
  </si>
  <si>
    <t>Наименование муниципальной программы</t>
  </si>
  <si>
    <t>Источники финансирования</t>
  </si>
  <si>
    <t>Отношение фактических расходов к плановым, %</t>
  </si>
  <si>
    <t>"Развитие образования в Афанасьевском муниципальном округе" на 2023-2027 годы</t>
  </si>
  <si>
    <t xml:space="preserve">Всего </t>
  </si>
  <si>
    <t>Федеральный бюджет</t>
  </si>
  <si>
    <t>Областной бюджет</t>
  </si>
  <si>
    <t>Местный бюджет</t>
  </si>
  <si>
    <t>Внебюджетные источники</t>
  </si>
  <si>
    <t>"Развитие физической культуры и спорта в Афанасьевском муниципальном округе" на 2023-2027 годы</t>
  </si>
  <si>
    <t>"Развитие культуры в Афанасьевском муниципальном округе" на 2023-2027 годы</t>
  </si>
  <si>
    <t>"Повышение эффективности реализации молодежной политики в Афанасьевском муниципальном округе" на 2023-2027 годы</t>
  </si>
  <si>
    <t>"Обеспечение безопасности жизнедеятельности населения Афанасьевского муниципального округа Кировской области" на 2023-2027 годы</t>
  </si>
  <si>
    <t>«Энергоэффективность и развитие энергетики в Афанасьевском муниципальном округе» на 2023-2027 годы</t>
  </si>
  <si>
    <t>"Развитие коммунальной и жилищной инфраструктуры в Афанасьевском муниципальном округе" на 2023-2027 годы</t>
  </si>
  <si>
    <t>"Развитие транспортной системы в Афанасьевском муниципальном округе" на 2023-2027 годы</t>
  </si>
  <si>
    <t>"Охрана окружающей среды, воспроизводство и использование природных ресурсов" на 2023-2027 годы</t>
  </si>
  <si>
    <t>"Поддержка и развитие малого и среднего предпринимательства на территории Афанасьевского муниципального округа" на 2023-2027 годы</t>
  </si>
  <si>
    <t>«Развитие агропромышленного комплекса в Афанасьевском муниципальном округе» на 2023-2027 годы</t>
  </si>
  <si>
    <t>"Управление муниципальным имуществом муниципального образования Афанасьевский муниципальный округ Кировской области" на 2023-2027 годы</t>
  </si>
  <si>
    <t>"Развитие муниципального управления" на 2023-2027 годы</t>
  </si>
  <si>
    <t>"Управление муниципальными финансами на территории Афанасьевского муниципального округа" на 2023-2027 годы</t>
  </si>
  <si>
    <t>"Профилактика терроризма, а также минимизации и (или) ликвидации последствий его проявлений на территории Афанасьевского муниципального округа" на 2023-2027 годы</t>
  </si>
  <si>
    <t>"Поддержка социально ориентированных некоммерческих организаций в Афанасьевском муниципальном округе на 2023-2027 годы"</t>
  </si>
  <si>
    <t>«Развитие строительства и архитектуры» на 2023-2027 годы</t>
  </si>
  <si>
    <t>«Развитие торговли на территории Афанасьевского муниципального округа Кировской области на 2023-2027 годы»</t>
  </si>
  <si>
    <t>«Профилактика безнадзорности и правонарушений несовершеннолетних» на 2023-2027 годы</t>
  </si>
  <si>
    <t>«Формирование здорового образа жизни среди населения Афанасьевского муниципального округа Кировской области» на 2023 – 2027 годы</t>
  </si>
  <si>
    <t>ИТОГО</t>
  </si>
  <si>
    <t>Плановые расходы за 2024 год, тыс. руб.</t>
  </si>
  <si>
    <t>Фактические расходы за 2024 год, тыс. руб.</t>
  </si>
  <si>
    <t>Сводный отчет об использовании бюджетных ассигнований на реализацию муниципальных программы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</si>
</sst>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5" fillId="0" borderId="3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78"/>
  <sheetViews>
    <sheetView tabSelected="1" workbookViewId="0">
      <selection activeCell="F77" sqref="F77"/>
    </sheetView>
  </sheetViews>
  <sheetFormatPr defaultRowHeight="15" x14ac:dyDescent="0.25"/>
  <cols>
    <col min="1" max="1" width="3.7109375" customWidth="1"/>
    <col min="2" max="2" width="2.28515625" customWidth="1"/>
    <col min="3" max="3" width="6.7109375" customWidth="1"/>
    <col min="4" max="4" width="64.28515625" customWidth="1"/>
    <col min="5" max="5" width="23" customWidth="1"/>
    <col min="6" max="6" width="18.7109375" customWidth="1"/>
    <col min="7" max="7" width="19.140625" customWidth="1"/>
    <col min="8" max="8" width="26.5703125" customWidth="1"/>
    <col min="9" max="9" width="12.7109375" customWidth="1"/>
    <col min="10" max="10" width="11" customWidth="1"/>
  </cols>
  <sheetData>
    <row r="2" spans="3:8" ht="5.25" customHeight="1" x14ac:dyDescent="0.25"/>
    <row r="3" spans="3:8" ht="15.75" x14ac:dyDescent="0.25">
      <c r="C3" s="41" t="s">
        <v>32</v>
      </c>
      <c r="D3" s="41"/>
      <c r="E3" s="41"/>
      <c r="F3" s="41"/>
      <c r="G3" s="41"/>
      <c r="H3" s="41"/>
    </row>
    <row r="4" spans="3:8" ht="15.75" thickBot="1" x14ac:dyDescent="0.3">
      <c r="C4" s="42"/>
      <c r="D4" s="42"/>
      <c r="E4" s="42"/>
      <c r="F4" s="42"/>
      <c r="G4" s="42"/>
      <c r="H4" s="42"/>
    </row>
    <row r="5" spans="3:8" ht="29.25" customHeight="1" thickBot="1" x14ac:dyDescent="0.3">
      <c r="C5" s="1" t="s">
        <v>0</v>
      </c>
      <c r="D5" s="2" t="s">
        <v>1</v>
      </c>
      <c r="E5" s="2" t="s">
        <v>2</v>
      </c>
      <c r="F5" s="2" t="s">
        <v>30</v>
      </c>
      <c r="G5" s="2" t="s">
        <v>31</v>
      </c>
      <c r="H5" s="2" t="s">
        <v>3</v>
      </c>
    </row>
    <row r="6" spans="3:8" ht="15.75" thickBot="1" x14ac:dyDescent="0.3">
      <c r="C6" s="38">
        <v>1</v>
      </c>
      <c r="D6" s="38" t="s">
        <v>4</v>
      </c>
      <c r="E6" s="3" t="s">
        <v>5</v>
      </c>
      <c r="F6" s="19">
        <f>SUM(F7:F10)</f>
        <v>331136.52</v>
      </c>
      <c r="G6" s="19">
        <f>SUM(G7:G10)</f>
        <v>249103.92</v>
      </c>
      <c r="H6" s="19">
        <f t="shared" ref="H6:H38" si="0">G6/F6*100</f>
        <v>75.226954731540943</v>
      </c>
    </row>
    <row r="7" spans="3:8" ht="16.5" customHeight="1" thickBot="1" x14ac:dyDescent="0.3">
      <c r="C7" s="39"/>
      <c r="D7" s="39"/>
      <c r="E7" s="4" t="s">
        <v>6</v>
      </c>
      <c r="F7" s="20">
        <v>17275.2</v>
      </c>
      <c r="G7" s="20">
        <v>12697.1</v>
      </c>
      <c r="H7" s="21">
        <f t="shared" si="0"/>
        <v>73.499004353061039</v>
      </c>
    </row>
    <row r="8" spans="3:8" ht="15" customHeight="1" thickBot="1" x14ac:dyDescent="0.3">
      <c r="C8" s="39"/>
      <c r="D8" s="39"/>
      <c r="E8" s="4" t="s">
        <v>7</v>
      </c>
      <c r="F8" s="20">
        <v>172981.69</v>
      </c>
      <c r="G8" s="20">
        <v>120601.5</v>
      </c>
      <c r="H8" s="21">
        <f t="shared" si="0"/>
        <v>69.719228665184161</v>
      </c>
    </row>
    <row r="9" spans="3:8" ht="14.25" customHeight="1" thickBot="1" x14ac:dyDescent="0.3">
      <c r="C9" s="39"/>
      <c r="D9" s="39"/>
      <c r="E9" s="4" t="s">
        <v>8</v>
      </c>
      <c r="F9" s="20">
        <v>140879.63</v>
      </c>
      <c r="G9" s="20">
        <v>115805.32</v>
      </c>
      <c r="H9" s="21">
        <f t="shared" si="0"/>
        <v>82.201607145050005</v>
      </c>
    </row>
    <row r="10" spans="3:8" ht="15.75" customHeight="1" thickBot="1" x14ac:dyDescent="0.3">
      <c r="C10" s="36"/>
      <c r="D10" s="36"/>
      <c r="E10" s="4" t="s">
        <v>9</v>
      </c>
      <c r="F10" s="20">
        <v>0</v>
      </c>
      <c r="G10" s="20">
        <v>0</v>
      </c>
      <c r="H10" s="21" t="e">
        <f t="shared" si="0"/>
        <v>#DIV/0!</v>
      </c>
    </row>
    <row r="11" spans="3:8" ht="15" customHeight="1" thickBot="1" x14ac:dyDescent="0.3">
      <c r="C11" s="35">
        <v>2</v>
      </c>
      <c r="D11" s="35" t="s">
        <v>10</v>
      </c>
      <c r="E11" s="5" t="s">
        <v>5</v>
      </c>
      <c r="F11" s="21">
        <f>SUM(F12:F13)</f>
        <v>390</v>
      </c>
      <c r="G11" s="21">
        <f>SUM(G12+G13)</f>
        <v>330.06</v>
      </c>
      <c r="H11" s="21">
        <f t="shared" si="0"/>
        <v>84.630769230769232</v>
      </c>
    </row>
    <row r="12" spans="3:8" ht="15" customHeight="1" thickBot="1" x14ac:dyDescent="0.3">
      <c r="C12" s="39"/>
      <c r="D12" s="39"/>
      <c r="E12" s="4" t="s">
        <v>8</v>
      </c>
      <c r="F12" s="20">
        <v>300</v>
      </c>
      <c r="G12" s="20">
        <v>240.06</v>
      </c>
      <c r="H12" s="20">
        <f t="shared" si="0"/>
        <v>80.02</v>
      </c>
    </row>
    <row r="13" spans="3:8" ht="17.25" customHeight="1" thickBot="1" x14ac:dyDescent="0.3">
      <c r="C13" s="36"/>
      <c r="D13" s="36"/>
      <c r="E13" s="4" t="s">
        <v>9</v>
      </c>
      <c r="F13" s="48">
        <v>90</v>
      </c>
      <c r="G13" s="20">
        <v>90</v>
      </c>
      <c r="H13" s="20">
        <f t="shared" si="0"/>
        <v>100</v>
      </c>
    </row>
    <row r="14" spans="3:8" ht="15.75" thickBot="1" x14ac:dyDescent="0.3">
      <c r="C14" s="35">
        <v>3</v>
      </c>
      <c r="D14" s="35" t="s">
        <v>11</v>
      </c>
      <c r="E14" s="4" t="s">
        <v>5</v>
      </c>
      <c r="F14" s="49">
        <f>SUM(F15:F18)</f>
        <v>95508.81</v>
      </c>
      <c r="G14" s="21">
        <f>G15+G16+G17+G18</f>
        <v>76809.47</v>
      </c>
      <c r="H14" s="21">
        <f t="shared" si="0"/>
        <v>80.421345423526901</v>
      </c>
    </row>
    <row r="15" spans="3:8" ht="16.5" customHeight="1" thickBot="1" x14ac:dyDescent="0.3">
      <c r="C15" s="39"/>
      <c r="D15" s="39"/>
      <c r="E15" s="4" t="s">
        <v>6</v>
      </c>
      <c r="F15" s="48">
        <v>7987.58</v>
      </c>
      <c r="G15" s="20">
        <v>7987.58</v>
      </c>
      <c r="H15" s="20">
        <f t="shared" si="0"/>
        <v>100</v>
      </c>
    </row>
    <row r="16" spans="3:8" ht="15.75" thickBot="1" x14ac:dyDescent="0.3">
      <c r="C16" s="39"/>
      <c r="D16" s="39"/>
      <c r="E16" s="4" t="s">
        <v>7</v>
      </c>
      <c r="F16" s="48">
        <v>1460.98</v>
      </c>
      <c r="G16" s="20">
        <v>1267.1199999999999</v>
      </c>
      <c r="H16" s="20">
        <f t="shared" si="0"/>
        <v>86.730824515051523</v>
      </c>
    </row>
    <row r="17" spans="3:8" ht="15.75" thickBot="1" x14ac:dyDescent="0.3">
      <c r="C17" s="39"/>
      <c r="D17" s="39"/>
      <c r="E17" s="4" t="s">
        <v>8</v>
      </c>
      <c r="F17" s="48">
        <v>85360.25</v>
      </c>
      <c r="G17" s="20">
        <v>66854.77</v>
      </c>
      <c r="H17" s="20">
        <f t="shared" si="0"/>
        <v>78.320728910704929</v>
      </c>
    </row>
    <row r="18" spans="3:8" ht="17.25" customHeight="1" thickBot="1" x14ac:dyDescent="0.3">
      <c r="C18" s="36"/>
      <c r="D18" s="36"/>
      <c r="E18" s="4" t="s">
        <v>9</v>
      </c>
      <c r="F18" s="48">
        <v>700</v>
      </c>
      <c r="G18" s="20">
        <v>700</v>
      </c>
      <c r="H18" s="20">
        <f t="shared" si="0"/>
        <v>100</v>
      </c>
    </row>
    <row r="19" spans="3:8" ht="17.25" customHeight="1" thickBot="1" x14ac:dyDescent="0.3">
      <c r="C19" s="35">
        <v>4</v>
      </c>
      <c r="D19" s="35" t="s">
        <v>12</v>
      </c>
      <c r="E19" s="4" t="s">
        <v>5</v>
      </c>
      <c r="F19" s="49">
        <f>SUM(F20:F23)</f>
        <v>11346.759999999998</v>
      </c>
      <c r="G19" s="21">
        <f>SUM(G20+G21+G22+G23)</f>
        <v>5043.45</v>
      </c>
      <c r="H19" s="21">
        <f t="shared" si="0"/>
        <v>44.448371164984543</v>
      </c>
    </row>
    <row r="20" spans="3:8" ht="17.25" customHeight="1" thickBot="1" x14ac:dyDescent="0.3">
      <c r="C20" s="39"/>
      <c r="D20" s="39"/>
      <c r="E20" s="4" t="s">
        <v>6</v>
      </c>
      <c r="F20" s="48">
        <v>1050.58</v>
      </c>
      <c r="G20" s="20">
        <v>1941.43</v>
      </c>
      <c r="H20" s="20">
        <f t="shared" si="0"/>
        <v>184.79601743798665</v>
      </c>
    </row>
    <row r="21" spans="3:8" ht="15.75" customHeight="1" thickBot="1" x14ac:dyDescent="0.3">
      <c r="C21" s="39"/>
      <c r="D21" s="39"/>
      <c r="E21" s="4" t="s">
        <v>7</v>
      </c>
      <c r="F21" s="48">
        <v>2450.4899999999998</v>
      </c>
      <c r="G21" s="20">
        <v>1506.78</v>
      </c>
      <c r="H21" s="20">
        <f t="shared" si="0"/>
        <v>61.488926704455025</v>
      </c>
    </row>
    <row r="22" spans="3:8" ht="15.75" thickBot="1" x14ac:dyDescent="0.3">
      <c r="C22" s="39"/>
      <c r="D22" s="39"/>
      <c r="E22" s="4" t="s">
        <v>8</v>
      </c>
      <c r="F22" s="48">
        <v>1621.29</v>
      </c>
      <c r="G22" s="20">
        <v>1595.24</v>
      </c>
      <c r="H22" s="20">
        <f t="shared" si="0"/>
        <v>98.39325475393052</v>
      </c>
    </row>
    <row r="23" spans="3:8" ht="15.75" customHeight="1" thickBot="1" x14ac:dyDescent="0.3">
      <c r="C23" s="36"/>
      <c r="D23" s="37"/>
      <c r="E23" s="6" t="s">
        <v>9</v>
      </c>
      <c r="F23" s="50">
        <v>6224.4</v>
      </c>
      <c r="G23" s="22">
        <v>0</v>
      </c>
      <c r="H23" s="22">
        <f t="shared" si="0"/>
        <v>0</v>
      </c>
    </row>
    <row r="24" spans="3:8" ht="15.75" thickBot="1" x14ac:dyDescent="0.3">
      <c r="C24" s="35">
        <v>5</v>
      </c>
      <c r="D24" s="38" t="s">
        <v>13</v>
      </c>
      <c r="E24" s="7" t="s">
        <v>5</v>
      </c>
      <c r="F24" s="19">
        <f>SUM(F25:F26)</f>
        <v>23352.670000000002</v>
      </c>
      <c r="G24" s="19">
        <f>SUM(G25+G26)</f>
        <v>17280.73</v>
      </c>
      <c r="H24" s="19">
        <f t="shared" si="0"/>
        <v>73.998947443697006</v>
      </c>
    </row>
    <row r="25" spans="3:8" ht="15.75" thickBot="1" x14ac:dyDescent="0.3">
      <c r="C25" s="39"/>
      <c r="D25" s="39"/>
      <c r="E25" s="4" t="s">
        <v>7</v>
      </c>
      <c r="F25" s="20">
        <v>266.2</v>
      </c>
      <c r="G25" s="21">
        <v>71</v>
      </c>
      <c r="H25" s="21">
        <f t="shared" si="0"/>
        <v>26.671675432006008</v>
      </c>
    </row>
    <row r="26" spans="3:8" ht="15.75" thickBot="1" x14ac:dyDescent="0.3">
      <c r="C26" s="36"/>
      <c r="D26" s="37"/>
      <c r="E26" s="4" t="s">
        <v>8</v>
      </c>
      <c r="F26" s="20">
        <v>23086.47</v>
      </c>
      <c r="G26" s="20">
        <v>17209.73</v>
      </c>
      <c r="H26" s="20">
        <f t="shared" si="0"/>
        <v>74.544657541841602</v>
      </c>
    </row>
    <row r="27" spans="3:8" ht="18" customHeight="1" thickBot="1" x14ac:dyDescent="0.3">
      <c r="C27" s="35">
        <v>6</v>
      </c>
      <c r="D27" s="38" t="s">
        <v>14</v>
      </c>
      <c r="E27" s="4" t="s">
        <v>5</v>
      </c>
      <c r="F27" s="21">
        <f>SUM(F28)</f>
        <v>2877.63</v>
      </c>
      <c r="G27" s="21">
        <f>G28</f>
        <v>1797.14</v>
      </c>
      <c r="H27" s="21">
        <f t="shared" si="0"/>
        <v>62.45208730795828</v>
      </c>
    </row>
    <row r="28" spans="3:8" ht="18.75" customHeight="1" thickBot="1" x14ac:dyDescent="0.3">
      <c r="C28" s="36"/>
      <c r="D28" s="37"/>
      <c r="E28" s="4" t="s">
        <v>8</v>
      </c>
      <c r="F28" s="20">
        <v>2877.63</v>
      </c>
      <c r="G28" s="20">
        <v>1797.14</v>
      </c>
      <c r="H28" s="20">
        <f t="shared" si="0"/>
        <v>62.45208730795828</v>
      </c>
    </row>
    <row r="29" spans="3:8" ht="17.25" customHeight="1" thickBot="1" x14ac:dyDescent="0.3">
      <c r="C29" s="35">
        <v>7</v>
      </c>
      <c r="D29" s="38" t="s">
        <v>15</v>
      </c>
      <c r="E29" s="4" t="s">
        <v>5</v>
      </c>
      <c r="F29" s="21">
        <f>SUM(F30+F31)</f>
        <v>5969.78</v>
      </c>
      <c r="G29" s="21">
        <f>SUM(G30+G31)</f>
        <v>4175.9980000000005</v>
      </c>
      <c r="H29" s="21">
        <f t="shared" si="0"/>
        <v>69.952293049325107</v>
      </c>
    </row>
    <row r="30" spans="3:8" ht="17.25" customHeight="1" thickBot="1" x14ac:dyDescent="0.3">
      <c r="C30" s="39"/>
      <c r="D30" s="39"/>
      <c r="E30" s="4" t="s">
        <v>7</v>
      </c>
      <c r="F30" s="20">
        <v>856.55</v>
      </c>
      <c r="G30" s="21">
        <v>611.678</v>
      </c>
      <c r="H30" s="21">
        <f>G30/F30*100</f>
        <v>71.411826513338397</v>
      </c>
    </row>
    <row r="31" spans="3:8" ht="19.5" customHeight="1" thickBot="1" x14ac:dyDescent="0.3">
      <c r="C31" s="36"/>
      <c r="D31" s="37"/>
      <c r="E31" s="4" t="s">
        <v>8</v>
      </c>
      <c r="F31" s="20">
        <v>5113.2299999999996</v>
      </c>
      <c r="G31" s="20">
        <v>3564.32</v>
      </c>
      <c r="H31" s="20">
        <f t="shared" si="0"/>
        <v>69.707797224063867</v>
      </c>
    </row>
    <row r="32" spans="3:8" ht="15.75" customHeight="1" thickBot="1" x14ac:dyDescent="0.3">
      <c r="C32" s="35">
        <v>8</v>
      </c>
      <c r="D32" s="38" t="s">
        <v>16</v>
      </c>
      <c r="E32" s="4" t="s">
        <v>5</v>
      </c>
      <c r="F32" s="21">
        <f>SUM(F33:F34)</f>
        <v>110399.96</v>
      </c>
      <c r="G32" s="21">
        <f>SUM(G33+G34)</f>
        <v>96440.97</v>
      </c>
      <c r="H32" s="21">
        <f t="shared" si="0"/>
        <v>87.355982737674893</v>
      </c>
    </row>
    <row r="33" spans="3:8" ht="14.25" customHeight="1" thickBot="1" x14ac:dyDescent="0.3">
      <c r="C33" s="39"/>
      <c r="D33" s="39"/>
      <c r="E33" s="4" t="s">
        <v>7</v>
      </c>
      <c r="F33" s="20">
        <v>85634.74</v>
      </c>
      <c r="G33" s="20">
        <v>76242.600000000006</v>
      </c>
      <c r="H33" s="20">
        <f t="shared" si="0"/>
        <v>89.032324965311972</v>
      </c>
    </row>
    <row r="34" spans="3:8" ht="15.75" thickBot="1" x14ac:dyDescent="0.3">
      <c r="C34" s="36"/>
      <c r="D34" s="36"/>
      <c r="E34" s="4" t="s">
        <v>8</v>
      </c>
      <c r="F34" s="20">
        <v>24765.22</v>
      </c>
      <c r="G34" s="20">
        <v>20198.37</v>
      </c>
      <c r="H34" s="20">
        <f t="shared" si="0"/>
        <v>81.559420832926165</v>
      </c>
    </row>
    <row r="35" spans="3:8" ht="14.25" customHeight="1" thickBot="1" x14ac:dyDescent="0.3">
      <c r="C35" s="35">
        <v>9</v>
      </c>
      <c r="D35" s="35" t="s">
        <v>17</v>
      </c>
      <c r="E35" s="4" t="s">
        <v>5</v>
      </c>
      <c r="F35" s="21">
        <f>SUM(F36:F37)</f>
        <v>5660.76</v>
      </c>
      <c r="G35" s="21">
        <f>SUM(G36+G37)</f>
        <v>540.96</v>
      </c>
      <c r="H35" s="21">
        <f t="shared" si="0"/>
        <v>9.5563139931740615</v>
      </c>
    </row>
    <row r="36" spans="3:8" ht="15.75" thickBot="1" x14ac:dyDescent="0.3">
      <c r="C36" s="39"/>
      <c r="D36" s="39"/>
      <c r="E36" s="4" t="s">
        <v>7</v>
      </c>
      <c r="F36" s="20">
        <v>971.8</v>
      </c>
      <c r="G36" s="20">
        <v>362.48</v>
      </c>
      <c r="H36" s="20">
        <f t="shared" si="0"/>
        <v>37.299855937435687</v>
      </c>
    </row>
    <row r="37" spans="3:8" ht="15.75" customHeight="1" thickBot="1" x14ac:dyDescent="0.3">
      <c r="C37" s="36"/>
      <c r="D37" s="36"/>
      <c r="E37" s="4" t="s">
        <v>8</v>
      </c>
      <c r="F37" s="20">
        <v>4688.96</v>
      </c>
      <c r="G37" s="20">
        <v>178.48</v>
      </c>
      <c r="H37" s="20">
        <f t="shared" si="0"/>
        <v>3.8063877704224391</v>
      </c>
    </row>
    <row r="38" spans="3:8" ht="16.5" customHeight="1" thickBot="1" x14ac:dyDescent="0.3">
      <c r="C38" s="35">
        <v>10</v>
      </c>
      <c r="D38" s="35" t="s">
        <v>18</v>
      </c>
      <c r="E38" s="6" t="s">
        <v>5</v>
      </c>
      <c r="F38" s="24">
        <f>SUM(F39)</f>
        <v>20</v>
      </c>
      <c r="G38" s="24">
        <f>SUM(G39)</f>
        <v>0</v>
      </c>
      <c r="H38" s="12">
        <f t="shared" si="0"/>
        <v>0</v>
      </c>
    </row>
    <row r="39" spans="3:8" ht="17.25" customHeight="1" thickBot="1" x14ac:dyDescent="0.3">
      <c r="C39" s="36"/>
      <c r="D39" s="36"/>
      <c r="E39" s="7" t="s">
        <v>8</v>
      </c>
      <c r="F39" s="25">
        <v>20</v>
      </c>
      <c r="G39" s="25">
        <v>0</v>
      </c>
      <c r="H39" s="13">
        <f>G39/F39*100</f>
        <v>0</v>
      </c>
    </row>
    <row r="40" spans="3:8" ht="15.75" customHeight="1" thickBot="1" x14ac:dyDescent="0.3">
      <c r="C40" s="35">
        <v>11</v>
      </c>
      <c r="D40" s="35" t="s">
        <v>19</v>
      </c>
      <c r="E40" s="4" t="s">
        <v>5</v>
      </c>
      <c r="F40" s="21">
        <f>SUM(F41+F42+F43+F44)</f>
        <v>651</v>
      </c>
      <c r="G40" s="21">
        <f>SUM(G41+G42+G43+G44)</f>
        <v>488.4</v>
      </c>
      <c r="H40" s="21">
        <f t="shared" ref="H40:H73" si="1">G40/F40*100</f>
        <v>75.023041474654377</v>
      </c>
    </row>
    <row r="41" spans="3:8" ht="15.75" customHeight="1" thickBot="1" x14ac:dyDescent="0.3">
      <c r="C41" s="39"/>
      <c r="D41" s="39"/>
      <c r="E41" s="4" t="s">
        <v>6</v>
      </c>
      <c r="F41" s="21">
        <v>0</v>
      </c>
      <c r="G41" s="21">
        <v>0</v>
      </c>
      <c r="H41" s="21" t="e">
        <f>G41/F41*100</f>
        <v>#DIV/0!</v>
      </c>
    </row>
    <row r="42" spans="3:8" ht="16.5" customHeight="1" thickBot="1" x14ac:dyDescent="0.3">
      <c r="C42" s="39"/>
      <c r="D42" s="39"/>
      <c r="E42" s="4" t="s">
        <v>7</v>
      </c>
      <c r="F42" s="21">
        <v>601</v>
      </c>
      <c r="G42" s="21">
        <v>488.4</v>
      </c>
      <c r="H42" s="21">
        <f>G42/F42*100</f>
        <v>81.264559068219626</v>
      </c>
    </row>
    <row r="43" spans="3:8" ht="13.5" customHeight="1" x14ac:dyDescent="0.25">
      <c r="C43" s="39"/>
      <c r="D43" s="39"/>
      <c r="E43" s="43" t="s">
        <v>8</v>
      </c>
      <c r="F43" s="45">
        <v>50</v>
      </c>
      <c r="G43" s="45">
        <v>0</v>
      </c>
      <c r="H43" s="45">
        <f>G43/F43*100</f>
        <v>0</v>
      </c>
    </row>
    <row r="44" spans="3:8" ht="0.75" customHeight="1" thickBot="1" x14ac:dyDescent="0.3">
      <c r="C44" s="40"/>
      <c r="D44" s="40"/>
      <c r="E44" s="44"/>
      <c r="F44" s="46"/>
      <c r="G44" s="46"/>
      <c r="H44" s="47"/>
    </row>
    <row r="45" spans="3:8" ht="12.75" customHeight="1" x14ac:dyDescent="0.25">
      <c r="C45" s="35">
        <v>12</v>
      </c>
      <c r="D45" s="35" t="s">
        <v>20</v>
      </c>
      <c r="E45" s="43" t="s">
        <v>5</v>
      </c>
      <c r="F45" s="45">
        <f>SUM(F46:F48)</f>
        <v>4889.1499999999996</v>
      </c>
      <c r="G45" s="45">
        <f>SUM(G46+G48)</f>
        <v>1574.68</v>
      </c>
      <c r="H45" s="45">
        <f t="shared" si="1"/>
        <v>32.207643455406362</v>
      </c>
    </row>
    <row r="46" spans="3:8" ht="2.25" customHeight="1" thickBot="1" x14ac:dyDescent="0.3">
      <c r="C46" s="39"/>
      <c r="D46" s="39"/>
      <c r="E46" s="44"/>
      <c r="F46" s="46"/>
      <c r="G46" s="46"/>
      <c r="H46" s="46"/>
    </row>
    <row r="47" spans="3:8" ht="14.25" customHeight="1" thickBot="1" x14ac:dyDescent="0.3">
      <c r="C47" s="39"/>
      <c r="D47" s="39"/>
      <c r="E47" s="28" t="s">
        <v>7</v>
      </c>
      <c r="F47" s="27">
        <v>1465.5</v>
      </c>
      <c r="G47" s="27">
        <v>0</v>
      </c>
      <c r="H47" s="27">
        <f>G47/F47*100</f>
        <v>0</v>
      </c>
    </row>
    <row r="48" spans="3:8" ht="15.75" thickBot="1" x14ac:dyDescent="0.3">
      <c r="C48" s="36"/>
      <c r="D48" s="36"/>
      <c r="E48" s="4" t="s">
        <v>8</v>
      </c>
      <c r="F48" s="20">
        <v>3423.65</v>
      </c>
      <c r="G48" s="20">
        <v>1574.68</v>
      </c>
      <c r="H48" s="20">
        <f t="shared" si="1"/>
        <v>45.99418748995955</v>
      </c>
    </row>
    <row r="49" spans="3:8" ht="13.5" customHeight="1" thickBot="1" x14ac:dyDescent="0.3">
      <c r="C49" s="35">
        <v>13</v>
      </c>
      <c r="D49" s="35" t="s">
        <v>21</v>
      </c>
      <c r="E49" s="4" t="s">
        <v>5</v>
      </c>
      <c r="F49" s="21">
        <f>SUM(F50:F52)</f>
        <v>80326.709999999992</v>
      </c>
      <c r="G49" s="21">
        <f>SUM(G50+G51+G52)</f>
        <v>57380.480000000003</v>
      </c>
      <c r="H49" s="14">
        <f t="shared" si="1"/>
        <v>71.433872991935075</v>
      </c>
    </row>
    <row r="50" spans="3:8" ht="14.25" customHeight="1" thickBot="1" x14ac:dyDescent="0.3">
      <c r="C50" s="39"/>
      <c r="D50" s="39"/>
      <c r="E50" s="4" t="s">
        <v>6</v>
      </c>
      <c r="F50" s="20">
        <v>1175.0999999999999</v>
      </c>
      <c r="G50" s="20">
        <v>927.51</v>
      </c>
      <c r="H50" s="18">
        <f t="shared" si="1"/>
        <v>78.930303803931594</v>
      </c>
    </row>
    <row r="51" spans="3:8" ht="15.75" thickBot="1" x14ac:dyDescent="0.3">
      <c r="C51" s="39"/>
      <c r="D51" s="39"/>
      <c r="E51" s="4" t="s">
        <v>7</v>
      </c>
      <c r="F51" s="20">
        <v>1191.24</v>
      </c>
      <c r="G51" s="20">
        <v>809.04</v>
      </c>
      <c r="H51" s="18">
        <f t="shared" si="1"/>
        <v>67.91578523219502</v>
      </c>
    </row>
    <row r="52" spans="3:8" ht="15.75" thickBot="1" x14ac:dyDescent="0.3">
      <c r="C52" s="36"/>
      <c r="D52" s="36"/>
      <c r="E52" s="6" t="s">
        <v>8</v>
      </c>
      <c r="F52" s="22">
        <v>77960.37</v>
      </c>
      <c r="G52" s="22">
        <v>55643.93</v>
      </c>
      <c r="H52" s="15">
        <f t="shared" si="1"/>
        <v>71.374635600113251</v>
      </c>
    </row>
    <row r="53" spans="3:8" ht="15" customHeight="1" thickBot="1" x14ac:dyDescent="0.3">
      <c r="C53" s="35">
        <v>14</v>
      </c>
      <c r="D53" s="35" t="s">
        <v>22</v>
      </c>
      <c r="E53" s="7" t="s">
        <v>5</v>
      </c>
      <c r="F53" s="19">
        <f>SUM(F54:F55)</f>
        <v>10374.9</v>
      </c>
      <c r="G53" s="19">
        <f>G55+G54</f>
        <v>7751</v>
      </c>
      <c r="H53" s="19">
        <f t="shared" si="1"/>
        <v>74.709153823169387</v>
      </c>
    </row>
    <row r="54" spans="3:8" ht="15.75" thickBot="1" x14ac:dyDescent="0.3">
      <c r="C54" s="39"/>
      <c r="D54" s="39"/>
      <c r="E54" s="4" t="s">
        <v>7</v>
      </c>
      <c r="F54" s="20">
        <v>0</v>
      </c>
      <c r="G54" s="20">
        <v>0</v>
      </c>
      <c r="H54" s="20" t="e">
        <f t="shared" si="1"/>
        <v>#DIV/0!</v>
      </c>
    </row>
    <row r="55" spans="3:8" ht="15.75" thickBot="1" x14ac:dyDescent="0.3">
      <c r="C55" s="36"/>
      <c r="D55" s="36"/>
      <c r="E55" s="4" t="s">
        <v>8</v>
      </c>
      <c r="F55" s="20">
        <v>10374.9</v>
      </c>
      <c r="G55" s="20">
        <v>7751</v>
      </c>
      <c r="H55" s="20">
        <f t="shared" si="1"/>
        <v>74.709153823169387</v>
      </c>
    </row>
    <row r="56" spans="3:8" ht="18" customHeight="1" thickBot="1" x14ac:dyDescent="0.3">
      <c r="C56" s="35">
        <v>15</v>
      </c>
      <c r="D56" s="35" t="s">
        <v>23</v>
      </c>
      <c r="E56" s="4" t="s">
        <v>5</v>
      </c>
      <c r="F56" s="21">
        <f>SUM(F57)</f>
        <v>20</v>
      </c>
      <c r="G56" s="21">
        <f>SUM(G57)</f>
        <v>0</v>
      </c>
      <c r="H56" s="14">
        <f t="shared" si="1"/>
        <v>0</v>
      </c>
    </row>
    <row r="57" spans="3:8" ht="21" customHeight="1" thickBot="1" x14ac:dyDescent="0.3">
      <c r="C57" s="36"/>
      <c r="D57" s="37"/>
      <c r="E57" s="6" t="s">
        <v>8</v>
      </c>
      <c r="F57" s="22">
        <v>20</v>
      </c>
      <c r="G57" s="22">
        <v>0</v>
      </c>
      <c r="H57" s="15">
        <f t="shared" si="1"/>
        <v>0</v>
      </c>
    </row>
    <row r="58" spans="3:8" ht="16.5" customHeight="1" thickBot="1" x14ac:dyDescent="0.3">
      <c r="C58" s="35">
        <v>16</v>
      </c>
      <c r="D58" s="38" t="s">
        <v>24</v>
      </c>
      <c r="E58" s="7" t="s">
        <v>5</v>
      </c>
      <c r="F58" s="19">
        <f>SUM(F59)</f>
        <v>450</v>
      </c>
      <c r="G58" s="19">
        <f>SUM(G59)</f>
        <v>200</v>
      </c>
      <c r="H58" s="19">
        <f t="shared" si="1"/>
        <v>44.444444444444443</v>
      </c>
    </row>
    <row r="59" spans="3:8" ht="18" customHeight="1" thickBot="1" x14ac:dyDescent="0.3">
      <c r="C59" s="37"/>
      <c r="D59" s="37"/>
      <c r="E59" s="6" t="s">
        <v>8</v>
      </c>
      <c r="F59" s="22">
        <v>450</v>
      </c>
      <c r="G59" s="22">
        <v>200</v>
      </c>
      <c r="H59" s="22">
        <f t="shared" si="1"/>
        <v>44.444444444444443</v>
      </c>
    </row>
    <row r="60" spans="3:8" ht="16.5" customHeight="1" thickBot="1" x14ac:dyDescent="0.3">
      <c r="C60" s="38">
        <v>17</v>
      </c>
      <c r="D60" s="38" t="s">
        <v>25</v>
      </c>
      <c r="E60" s="8" t="s">
        <v>5</v>
      </c>
      <c r="F60" s="26">
        <f>SUM(F61:F62)</f>
        <v>0</v>
      </c>
      <c r="G60" s="26">
        <f>SUM(G61+G62)</f>
        <v>0</v>
      </c>
      <c r="H60" s="16" t="e">
        <f t="shared" si="1"/>
        <v>#DIV/0!</v>
      </c>
    </row>
    <row r="61" spans="3:8" ht="15.75" thickBot="1" x14ac:dyDescent="0.3">
      <c r="C61" s="39"/>
      <c r="D61" s="39"/>
      <c r="E61" s="7" t="s">
        <v>7</v>
      </c>
      <c r="F61" s="25">
        <v>0</v>
      </c>
      <c r="G61" s="19">
        <v>0</v>
      </c>
      <c r="H61" s="17" t="e">
        <f t="shared" si="1"/>
        <v>#DIV/0!</v>
      </c>
    </row>
    <row r="62" spans="3:8" ht="15.75" thickBot="1" x14ac:dyDescent="0.3">
      <c r="C62" s="36"/>
      <c r="D62" s="36"/>
      <c r="E62" s="4" t="s">
        <v>8</v>
      </c>
      <c r="F62" s="20">
        <v>0</v>
      </c>
      <c r="G62" s="21">
        <v>0</v>
      </c>
      <c r="H62" s="14" t="e">
        <f t="shared" si="1"/>
        <v>#DIV/0!</v>
      </c>
    </row>
    <row r="63" spans="3:8" ht="15.75" thickBot="1" x14ac:dyDescent="0.3">
      <c r="C63" s="35">
        <v>18</v>
      </c>
      <c r="D63" s="35" t="s">
        <v>26</v>
      </c>
      <c r="E63" s="4" t="s">
        <v>5</v>
      </c>
      <c r="F63" s="21">
        <f>SUM(F64)</f>
        <v>300</v>
      </c>
      <c r="G63" s="21">
        <f>SUM(G64)</f>
        <v>234.8</v>
      </c>
      <c r="H63" s="14">
        <f t="shared" si="1"/>
        <v>78.26666666666668</v>
      </c>
    </row>
    <row r="64" spans="3:8" ht="18" customHeight="1" thickBot="1" x14ac:dyDescent="0.3">
      <c r="C64" s="36"/>
      <c r="D64" s="36"/>
      <c r="E64" s="4" t="s">
        <v>8</v>
      </c>
      <c r="F64" s="20">
        <v>300</v>
      </c>
      <c r="G64" s="20">
        <v>234.8</v>
      </c>
      <c r="H64" s="18">
        <f t="shared" si="1"/>
        <v>78.26666666666668</v>
      </c>
    </row>
    <row r="65" spans="3:8" ht="17.25" customHeight="1" thickBot="1" x14ac:dyDescent="0.3">
      <c r="C65" s="35">
        <v>19</v>
      </c>
      <c r="D65" s="35" t="s">
        <v>27</v>
      </c>
      <c r="E65" s="4" t="s">
        <v>5</v>
      </c>
      <c r="F65" s="20">
        <f>SUM(F66)</f>
        <v>20</v>
      </c>
      <c r="G65" s="20">
        <f>SUM(G66)</f>
        <v>13.87</v>
      </c>
      <c r="H65" s="20">
        <f t="shared" si="1"/>
        <v>69.349999999999994</v>
      </c>
    </row>
    <row r="66" spans="3:8" ht="18" customHeight="1" thickBot="1" x14ac:dyDescent="0.3">
      <c r="C66" s="36"/>
      <c r="D66" s="36"/>
      <c r="E66" s="4" t="s">
        <v>8</v>
      </c>
      <c r="F66" s="20">
        <v>20</v>
      </c>
      <c r="G66" s="20">
        <v>13.87</v>
      </c>
      <c r="H66" s="20">
        <f t="shared" si="1"/>
        <v>69.349999999999994</v>
      </c>
    </row>
    <row r="67" spans="3:8" ht="15.75" customHeight="1" thickBot="1" x14ac:dyDescent="0.3">
      <c r="C67" s="35">
        <v>20</v>
      </c>
      <c r="D67" s="35" t="s">
        <v>28</v>
      </c>
      <c r="E67" s="4" t="s">
        <v>5</v>
      </c>
      <c r="F67" s="20">
        <f>SUM(F68)</f>
        <v>20</v>
      </c>
      <c r="G67" s="20">
        <v>0</v>
      </c>
      <c r="H67" s="20">
        <f t="shared" si="1"/>
        <v>0</v>
      </c>
    </row>
    <row r="68" spans="3:8" ht="13.5" customHeight="1" thickBot="1" x14ac:dyDescent="0.3">
      <c r="C68" s="36"/>
      <c r="D68" s="36"/>
      <c r="E68" s="4" t="s">
        <v>8</v>
      </c>
      <c r="F68" s="20">
        <v>20</v>
      </c>
      <c r="G68" s="20">
        <v>8</v>
      </c>
      <c r="H68" s="20">
        <f t="shared" si="1"/>
        <v>40</v>
      </c>
    </row>
    <row r="69" spans="3:8" ht="17.25" customHeight="1" thickBot="1" x14ac:dyDescent="0.3">
      <c r="C69" s="29" t="s">
        <v>29</v>
      </c>
      <c r="D69" s="30"/>
      <c r="E69" s="9" t="s">
        <v>5</v>
      </c>
      <c r="F69" s="11">
        <f>SUM(F70:F73)</f>
        <v>683714.65000000014</v>
      </c>
      <c r="G69" s="11">
        <f>SUM(G70:G73)</f>
        <v>519173.92800000007</v>
      </c>
      <c r="H69" s="11">
        <f t="shared" si="1"/>
        <v>75.934299199234644</v>
      </c>
    </row>
    <row r="70" spans="3:8" ht="16.5" customHeight="1" thickBot="1" x14ac:dyDescent="0.3">
      <c r="C70" s="31"/>
      <c r="D70" s="32"/>
      <c r="E70" s="9" t="s">
        <v>6</v>
      </c>
      <c r="F70" s="11">
        <f>F7+F15+F20+F41+F50</f>
        <v>27488.46</v>
      </c>
      <c r="G70" s="11">
        <f>G7+G15+G20+G41+G50</f>
        <v>23553.62</v>
      </c>
      <c r="H70" s="11">
        <f t="shared" si="1"/>
        <v>85.685484017656862</v>
      </c>
    </row>
    <row r="71" spans="3:8" ht="15.75" customHeight="1" thickBot="1" x14ac:dyDescent="0.3">
      <c r="C71" s="31"/>
      <c r="D71" s="32"/>
      <c r="E71" s="9" t="s">
        <v>7</v>
      </c>
      <c r="F71" s="11">
        <f>F8+F16+F21+F25+F30+F33+F36+F42+F47+F51+F54+F61</f>
        <v>267880.19</v>
      </c>
      <c r="G71" s="11">
        <f>G8+G16+G21+G25+G30+G33+G36+G42+G47+G51+G54+G61</f>
        <v>201960.59800000003</v>
      </c>
      <c r="H71" s="11">
        <f t="shared" si="1"/>
        <v>75.392136312879288</v>
      </c>
    </row>
    <row r="72" spans="3:8" ht="16.5" customHeight="1" thickBot="1" x14ac:dyDescent="0.3">
      <c r="C72" s="31"/>
      <c r="D72" s="32"/>
      <c r="E72" s="9" t="s">
        <v>8</v>
      </c>
      <c r="F72" s="11">
        <f>F9+F12+F17+F22+F26+F28+F31+F34+F37+F39+F43+F48+F52+F55+F57+F59+F62+F64+F66+F68</f>
        <v>381331.60000000009</v>
      </c>
      <c r="G72" s="11">
        <f>G9+G12+G17+G22+G26+G28+G31+G34+G37+G39+G43+G48+G52+G55+G57+G59+G62+G64+G66+G68</f>
        <v>292869.71000000002</v>
      </c>
      <c r="H72" s="11">
        <f t="shared" si="1"/>
        <v>76.801846476924524</v>
      </c>
    </row>
    <row r="73" spans="3:8" ht="15.75" thickBot="1" x14ac:dyDescent="0.3">
      <c r="C73" s="33"/>
      <c r="D73" s="34"/>
      <c r="E73" s="9" t="s">
        <v>9</v>
      </c>
      <c r="F73" s="11">
        <f>F10+F13+F18+F23</f>
        <v>7014.4</v>
      </c>
      <c r="G73" s="11">
        <f>G10+G13+G18+G23</f>
        <v>790</v>
      </c>
      <c r="H73" s="11">
        <f t="shared" si="1"/>
        <v>11.262545620437956</v>
      </c>
    </row>
    <row r="74" spans="3:8" x14ac:dyDescent="0.25">
      <c r="C74" s="10"/>
    </row>
    <row r="75" spans="3:8" x14ac:dyDescent="0.25">
      <c r="F75" s="23"/>
    </row>
    <row r="78" spans="3:8" x14ac:dyDescent="0.25">
      <c r="F78" s="23"/>
    </row>
  </sheetData>
  <mergeCells count="51">
    <mergeCell ref="E43:E44"/>
    <mergeCell ref="G43:G44"/>
    <mergeCell ref="F43:F44"/>
    <mergeCell ref="H43:H44"/>
    <mergeCell ref="E45:E46"/>
    <mergeCell ref="F45:F46"/>
    <mergeCell ref="G45:G46"/>
    <mergeCell ref="H45:H46"/>
    <mergeCell ref="C3:H3"/>
    <mergeCell ref="C4:H4"/>
    <mergeCell ref="C6:C10"/>
    <mergeCell ref="D6:D10"/>
    <mergeCell ref="C11:C13"/>
    <mergeCell ref="D11:D13"/>
    <mergeCell ref="C14:C18"/>
    <mergeCell ref="D14:D18"/>
    <mergeCell ref="C19:C23"/>
    <mergeCell ref="D19:D23"/>
    <mergeCell ref="C24:C26"/>
    <mergeCell ref="D24:D26"/>
    <mergeCell ref="C27:C28"/>
    <mergeCell ref="D27:D28"/>
    <mergeCell ref="C29:C31"/>
    <mergeCell ref="D29:D31"/>
    <mergeCell ref="C32:C34"/>
    <mergeCell ref="D32:D34"/>
    <mergeCell ref="C35:C37"/>
    <mergeCell ref="D35:D37"/>
    <mergeCell ref="C38:C39"/>
    <mergeCell ref="D38:D39"/>
    <mergeCell ref="C45:C48"/>
    <mergeCell ref="D45:D48"/>
    <mergeCell ref="C40:C44"/>
    <mergeCell ref="D40:D44"/>
    <mergeCell ref="C49:C52"/>
    <mergeCell ref="D49:D52"/>
    <mergeCell ref="C53:C55"/>
    <mergeCell ref="D53:D55"/>
    <mergeCell ref="C56:C57"/>
    <mergeCell ref="D56:D57"/>
    <mergeCell ref="C58:C59"/>
    <mergeCell ref="D58:D59"/>
    <mergeCell ref="C60:C62"/>
    <mergeCell ref="D60:D62"/>
    <mergeCell ref="C63:C64"/>
    <mergeCell ref="D63:D64"/>
    <mergeCell ref="C69:D73"/>
    <mergeCell ref="C65:C66"/>
    <mergeCell ref="D65:D66"/>
    <mergeCell ref="C67:C68"/>
    <mergeCell ref="D67:D68"/>
  </mergeCells>
  <pageMargins left="0.25" right="0.25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2024-08-07T10:55:02Z</cp:lastPrinted>
  <dcterms:created xsi:type="dcterms:W3CDTF">2023-06-23T07:54:54Z</dcterms:created>
  <dcterms:modified xsi:type="dcterms:W3CDTF">2024-11-05T07:18:07Z</dcterms:modified>
</cp:coreProperties>
</file>